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  <sheet state="visible" name="Sheet2" sheetId="2" r:id="rId4"/>
  </sheets>
  <definedNames/>
  <calcPr/>
</workbook>
</file>

<file path=xl/sharedStrings.xml><?xml version="1.0" encoding="utf-8"?>
<sst xmlns="http://schemas.openxmlformats.org/spreadsheetml/2006/main" count="78" uniqueCount="50">
  <si>
    <t>TO MODIFY: FILE &gt; MAKE A COPY. DO NOT MODIFY THIS SPREADSHEET. THANK YOU!</t>
  </si>
  <si>
    <t>rate</t>
  </si>
  <si>
    <t>hours</t>
  </si>
  <si>
    <t>takes</t>
  </si>
  <si>
    <t>amount</t>
  </si>
  <si>
    <t>human</t>
  </si>
  <si>
    <t>computer</t>
  </si>
  <si>
    <t>overhead</t>
  </si>
  <si>
    <t>pm</t>
  </si>
  <si>
    <t>roll</t>
  </si>
  <si>
    <t>scene</t>
  </si>
  <si>
    <t>take</t>
  </si>
  <si>
    <t>overhead (upon rig)</t>
  </si>
  <si>
    <t>pm (project mngt)</t>
  </si>
  <si>
    <t>ingest</t>
  </si>
  <si>
    <t>assembly</t>
  </si>
  <si>
    <t>optional</t>
  </si>
  <si>
    <t>QS</t>
  </si>
  <si>
    <t>sync</t>
  </si>
  <si>
    <t>stitch</t>
  </si>
  <si>
    <t>render</t>
  </si>
  <si>
    <t>timecode</t>
  </si>
  <si>
    <t>QS TOTAL</t>
  </si>
  <si>
    <t>FS</t>
  </si>
  <si>
    <t>stabilize</t>
  </si>
  <si>
    <t>color match</t>
  </si>
  <si>
    <t>noise reduc</t>
  </si>
  <si>
    <t>stitch I</t>
  </si>
  <si>
    <t>horizon</t>
  </si>
  <si>
    <t>stitch II</t>
  </si>
  <si>
    <t>stitch III</t>
  </si>
  <si>
    <t>ab testing</t>
  </si>
  <si>
    <t>render mp4</t>
  </si>
  <si>
    <t>render tiffs</t>
  </si>
  <si>
    <t>patch nadir</t>
  </si>
  <si>
    <t>ae comping</t>
  </si>
  <si>
    <t>FS TOTAL</t>
  </si>
  <si>
    <t>EDIT</t>
  </si>
  <si>
    <t>rotoscoping</t>
  </si>
  <si>
    <t>ae vfx</t>
  </si>
  <si>
    <t>color grading</t>
  </si>
  <si>
    <t>titles</t>
  </si>
  <si>
    <t>render tiff</t>
  </si>
  <si>
    <t>compression tests</t>
  </si>
  <si>
    <t>renders</t>
  </si>
  <si>
    <t>EDIT TOTAL</t>
  </si>
  <si>
    <t>QS+FS+EDIT</t>
  </si>
  <si>
    <t>qs = 15 takes, fs = 3 takes</t>
  </si>
  <si>
    <t>TOTAL</t>
  </si>
  <si>
    <t>read our open source guide making360 to learn more about the different steps of the 360 pipeline / estimate: http://bit.ly/m360releases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</si>
</sst>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8">
    <font>
      <sz val="10.0"/>
      <color rgb="FF000000"/>
      <name val="Arial"/>
    </font>
    <font>
      <b/>
      <color rgb="FFCC0000"/>
    </font>
    <font>
      <b/>
      <color rgb="FFFFFFFF"/>
    </font>
    <font>
      <b/>
      <color rgb="FFCCCCCC"/>
    </font>
    <font>
      <b/>
      <color rgb="FFD9D9D9"/>
    </font>
    <font>
      <b/>
      <color rgb="FFB6D7A8"/>
    </font>
    <font>
      <i/>
      <color rgb="FFB7B7B7"/>
    </font>
    <font/>
    <font>
      <color rgb="FFCCCCCC"/>
    </font>
    <font>
      <b/>
      <name val="Arial"/>
    </font>
    <font>
      <name val="Arial"/>
    </font>
    <font>
      <b/>
      <i/>
      <color rgb="FFCCCCCC"/>
    </font>
    <font>
      <b/>
    </font>
    <font>
      <b/>
      <i/>
      <color rgb="FF666666"/>
    </font>
    <font>
      <color rgb="FF666666"/>
    </font>
    <font>
      <b/>
      <u/>
      <color rgb="FF0000FF"/>
    </font>
    <font>
      <b/>
      <u/>
      <sz val="11.0"/>
      <color rgb="FF000000"/>
      <name val="Inconsolata"/>
    </font>
    <font>
      <b/>
      <color rgb="FF00000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  <fill>
      <patternFill patternType="solid">
        <fgColor rgb="FF434343"/>
        <bgColor rgb="FF434343"/>
      </patternFill>
    </fill>
    <fill>
      <patternFill patternType="solid">
        <fgColor rgb="FF666666"/>
        <bgColor rgb="FF666666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40">
    <xf borderId="0" fillId="0" fontId="0" numFmtId="0" xfId="0" applyAlignment="1" applyFont="1">
      <alignment/>
    </xf>
    <xf borderId="0" fillId="2" fontId="1" numFmtId="0" xfId="0" applyAlignment="1" applyFill="1" applyFont="1">
      <alignment horizontal="center" vertical="center"/>
    </xf>
    <xf borderId="0" fillId="3" fontId="2" numFmtId="0" xfId="0" applyAlignment="1" applyFill="1" applyFont="1">
      <alignment/>
    </xf>
    <xf borderId="0" fillId="3" fontId="3" numFmtId="0" xfId="0" applyAlignment="1" applyFont="1">
      <alignment horizontal="center"/>
    </xf>
    <xf borderId="0" fillId="3" fontId="2" numFmtId="0" xfId="0" applyAlignment="1" applyFont="1">
      <alignment horizontal="center"/>
    </xf>
    <xf borderId="0" fillId="3" fontId="2" numFmtId="0" xfId="0" applyFont="1"/>
    <xf borderId="0" fillId="4" fontId="4" numFmtId="0" xfId="0" applyFill="1" applyFont="1"/>
    <xf borderId="0" fillId="4" fontId="3" numFmtId="0" xfId="0" applyAlignment="1" applyFont="1">
      <alignment horizontal="center"/>
    </xf>
    <xf borderId="0" fillId="4" fontId="5" numFmtId="164" xfId="0" applyAlignment="1" applyFont="1" applyNumberFormat="1">
      <alignment horizontal="center"/>
    </xf>
    <xf borderId="0" fillId="4" fontId="4" numFmtId="0" xfId="0" applyAlignment="1" applyFont="1">
      <alignment horizontal="center"/>
    </xf>
    <xf borderId="0" fillId="0" fontId="6" numFmtId="0" xfId="0" applyAlignment="1" applyFont="1">
      <alignment/>
    </xf>
    <xf borderId="0" fillId="5" fontId="7" numFmtId="164" xfId="0" applyAlignment="1" applyFill="1" applyFont="1" applyNumberFormat="1">
      <alignment horizontal="center"/>
    </xf>
    <xf borderId="0" fillId="0" fontId="7" numFmtId="0" xfId="0" applyAlignment="1" applyFont="1">
      <alignment/>
    </xf>
    <xf borderId="0" fillId="0" fontId="6" numFmtId="10" xfId="0" applyAlignment="1" applyFont="1" applyNumberFormat="1">
      <alignment/>
    </xf>
    <xf borderId="0" fillId="5" fontId="7" numFmtId="0" xfId="0" applyAlignment="1" applyFont="1">
      <alignment/>
    </xf>
    <xf borderId="0" fillId="0" fontId="7" numFmtId="164" xfId="0" applyFont="1" applyNumberFormat="1"/>
    <xf borderId="0" fillId="0" fontId="8" numFmtId="0" xfId="0" applyAlignment="1" applyFont="1">
      <alignment horizontal="center"/>
    </xf>
    <xf borderId="0" fillId="0" fontId="8" numFmtId="0" xfId="0" applyAlignment="1" applyFont="1">
      <alignment horizontal="center"/>
    </xf>
    <xf borderId="0" fillId="5" fontId="7" numFmtId="0" xfId="0" applyAlignment="1" applyFont="1">
      <alignment horizontal="center"/>
    </xf>
    <xf borderId="0" fillId="0" fontId="9" numFmtId="0" xfId="0" applyAlignment="1" applyFont="1">
      <alignment/>
    </xf>
    <xf borderId="0" fillId="0" fontId="10" numFmtId="0" xfId="0" applyAlignment="1" applyFont="1">
      <alignment/>
    </xf>
    <xf borderId="0" fillId="0" fontId="10" numFmtId="0" xfId="0" applyAlignment="1" applyFont="1">
      <alignment/>
    </xf>
    <xf borderId="0" fillId="0" fontId="11" numFmtId="164" xfId="0" applyAlignment="1" applyFont="1" applyNumberFormat="1">
      <alignment/>
    </xf>
    <xf borderId="0" fillId="5" fontId="8" numFmtId="164" xfId="0" applyAlignment="1" applyFont="1" applyNumberFormat="1">
      <alignment horizontal="center"/>
    </xf>
    <xf borderId="0" fillId="0" fontId="11" numFmtId="4" xfId="0" applyAlignment="1" applyFont="1" applyNumberFormat="1">
      <alignment/>
    </xf>
    <xf borderId="0" fillId="5" fontId="8" numFmtId="0" xfId="0" applyAlignment="1" applyFont="1">
      <alignment/>
    </xf>
    <xf borderId="0" fillId="0" fontId="10" numFmtId="0" xfId="0" applyAlignment="1" applyFont="1">
      <alignment/>
    </xf>
    <xf borderId="0" fillId="0" fontId="11" numFmtId="4" xfId="0" applyFont="1" applyNumberFormat="1"/>
    <xf borderId="0" fillId="0" fontId="11" numFmtId="164" xfId="0" applyFont="1" applyNumberFormat="1"/>
    <xf borderId="0" fillId="0" fontId="12" numFmtId="0" xfId="0" applyAlignment="1" applyFont="1">
      <alignment/>
    </xf>
    <xf borderId="0" fillId="0" fontId="7" numFmtId="0" xfId="0" applyAlignment="1" applyFont="1">
      <alignment horizontal="center"/>
    </xf>
    <xf borderId="0" fillId="5" fontId="13" numFmtId="0" xfId="0" applyAlignment="1" applyFont="1">
      <alignment/>
    </xf>
    <xf borderId="0" fillId="5" fontId="14" numFmtId="0" xfId="0" applyAlignment="1" applyFont="1">
      <alignment horizontal="center"/>
    </xf>
    <xf borderId="0" fillId="5" fontId="13" numFmtId="0" xfId="0" applyFont="1"/>
    <xf borderId="0" fillId="5" fontId="13" numFmtId="0" xfId="0" applyAlignment="1" applyFont="1">
      <alignment horizontal="center"/>
    </xf>
    <xf borderId="0" fillId="5" fontId="13" numFmtId="164" xfId="0" applyFont="1" applyNumberFormat="1"/>
    <xf borderId="0" fillId="0" fontId="7" numFmtId="0" xfId="0" applyAlignment="1" applyFont="1">
      <alignment horizontal="center" vertical="center"/>
    </xf>
    <xf borderId="0" fillId="0" fontId="15" numFmtId="0" xfId="0" applyAlignment="1" applyFont="1">
      <alignment horizontal="center"/>
    </xf>
    <xf borderId="0" fillId="6" fontId="16" numFmtId="0" xfId="0" applyAlignment="1" applyFill="1" applyFont="1">
      <alignment horizontal="left"/>
    </xf>
    <xf borderId="0" fillId="0" fontId="17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bit.ly/1U2ZfjR" TargetMode="External"/><Relationship Id="rId2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75"/>
  <cols>
    <col customWidth="1" min="1" max="1" width="19.0"/>
    <col customWidth="1" min="2" max="2" width="9.43"/>
    <col customWidth="1" min="3" max="3" width="10.43"/>
  </cols>
  <sheetData>
    <row r="1" ht="45.75" customHeight="1">
      <c r="A1" s="1" t="s">
        <v>0</v>
      </c>
    </row>
    <row r="2">
      <c r="A2" s="2"/>
      <c r="B2" s="3"/>
      <c r="C2" s="4" t="s">
        <v>1</v>
      </c>
      <c r="D2" s="4" t="s">
        <v>2</v>
      </c>
      <c r="H2" s="4" t="s">
        <v>3</v>
      </c>
      <c r="K2" s="5"/>
      <c r="L2" s="4" t="s">
        <v>4</v>
      </c>
    </row>
    <row r="3">
      <c r="A3" s="6"/>
      <c r="B3" s="7"/>
      <c r="C3" s="8">
        <v>50.0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6"/>
      <c r="L3" s="6"/>
    </row>
    <row r="4">
      <c r="A4" s="10" t="s">
        <v>12</v>
      </c>
      <c r="C4" s="11"/>
      <c r="D4" s="12"/>
      <c r="E4" s="12"/>
      <c r="F4" s="13">
        <v>0.1</v>
      </c>
      <c r="H4" s="14"/>
      <c r="I4" s="14"/>
      <c r="J4" s="14"/>
      <c r="L4" s="15"/>
    </row>
    <row r="5">
      <c r="A5" s="10" t="s">
        <v>13</v>
      </c>
      <c r="C5" s="11"/>
      <c r="D5" s="12"/>
      <c r="F5" s="12"/>
      <c r="G5" s="13">
        <v>0.25</v>
      </c>
      <c r="H5" s="14"/>
      <c r="I5" s="14"/>
      <c r="J5" s="14"/>
      <c r="L5" s="15"/>
    </row>
    <row r="6">
      <c r="A6" s="12"/>
      <c r="B6" s="16"/>
      <c r="C6" s="11"/>
      <c r="D6" s="12"/>
      <c r="E6" s="12"/>
      <c r="H6" s="14"/>
      <c r="I6" s="14"/>
      <c r="J6" s="14"/>
      <c r="L6" s="15"/>
    </row>
    <row r="7">
      <c r="A7" s="12" t="s">
        <v>14</v>
      </c>
      <c r="B7" s="16"/>
      <c r="C7" s="11" t="str">
        <f t="shared" ref="C7:C8" si="1">C$3</f>
        <v>$50.00</v>
      </c>
      <c r="D7" s="12">
        <v>0.1</v>
      </c>
      <c r="E7" s="12">
        <v>0.1</v>
      </c>
      <c r="F7" t="str">
        <f t="shared" ref="F7:F8" si="2">SUM(D7:E7)*F$4</f>
        <v>0.02</v>
      </c>
      <c r="G7" t="str">
        <f t="shared" ref="G7:G8" si="3">SUM(D7:E7)*G$5</f>
        <v>0.05</v>
      </c>
      <c r="H7" s="14">
        <v>1.0</v>
      </c>
      <c r="I7" s="14">
        <v>5.0</v>
      </c>
      <c r="J7" s="14">
        <v>3.0</v>
      </c>
      <c r="L7" s="15" t="str">
        <f t="shared" ref="L7:L8" si="4">C7*SUM(D7:G7)*H7*I7*J7</f>
        <v>$202.50</v>
      </c>
    </row>
    <row r="8">
      <c r="A8" s="12" t="s">
        <v>15</v>
      </c>
      <c r="B8" s="17" t="s">
        <v>16</v>
      </c>
      <c r="C8" s="11" t="str">
        <f t="shared" si="1"/>
        <v>$50.00</v>
      </c>
      <c r="D8" s="12">
        <v>0.0</v>
      </c>
      <c r="E8" s="12">
        <v>0.0</v>
      </c>
      <c r="F8" t="str">
        <f t="shared" si="2"/>
        <v>0</v>
      </c>
      <c r="G8" t="str">
        <f t="shared" si="3"/>
        <v>0</v>
      </c>
      <c r="H8" s="14">
        <v>1.0</v>
      </c>
      <c r="I8" s="14">
        <v>5.0</v>
      </c>
      <c r="J8" s="14">
        <v>3.0</v>
      </c>
      <c r="L8" s="15" t="str">
        <f t="shared" si="4"/>
        <v>$0.00</v>
      </c>
    </row>
    <row r="9">
      <c r="A9" s="12"/>
      <c r="B9" s="16"/>
      <c r="C9" s="18"/>
      <c r="H9" s="14"/>
      <c r="I9" s="14"/>
      <c r="J9" s="14"/>
      <c r="L9" s="15"/>
    </row>
    <row r="10">
      <c r="A10" s="19" t="s">
        <v>17</v>
      </c>
      <c r="B10" s="16"/>
      <c r="C10" s="18"/>
      <c r="H10" s="14"/>
      <c r="I10" s="14"/>
      <c r="J10" s="14"/>
      <c r="L10" s="15"/>
    </row>
    <row r="11">
      <c r="A11" s="20" t="s">
        <v>18</v>
      </c>
      <c r="B11" s="16"/>
      <c r="C11" s="11" t="str">
        <f t="shared" ref="C11:C12" si="5">C$3</f>
        <v>$50.00</v>
      </c>
      <c r="D11" s="12">
        <v>0.3</v>
      </c>
      <c r="E11" s="12">
        <v>0.0</v>
      </c>
      <c r="F11" t="str">
        <f t="shared" ref="F11:F14" si="6">SUM(D11:E11)*F$4</f>
        <v>0.03</v>
      </c>
      <c r="G11" t="str">
        <f t="shared" ref="G11:G14" si="7">SUM(D11:E11)*G$5</f>
        <v>0.075</v>
      </c>
      <c r="H11" s="14">
        <v>1.0</v>
      </c>
      <c r="I11" s="14">
        <v>5.0</v>
      </c>
      <c r="J11" s="14">
        <v>3.0</v>
      </c>
      <c r="L11" s="15" t="str">
        <f t="shared" ref="L11:L14" si="8">C11*SUM(D11:G11)*H11*I11*J11</f>
        <v>$303.75</v>
      </c>
    </row>
    <row r="12">
      <c r="A12" s="20" t="s">
        <v>19</v>
      </c>
      <c r="B12" s="16"/>
      <c r="C12" s="11" t="str">
        <f t="shared" si="5"/>
        <v>$50.00</v>
      </c>
      <c r="D12" s="12">
        <v>0.5</v>
      </c>
      <c r="E12" s="12">
        <v>0.0</v>
      </c>
      <c r="F12" t="str">
        <f t="shared" si="6"/>
        <v>0.05</v>
      </c>
      <c r="G12" t="str">
        <f t="shared" si="7"/>
        <v>0.125</v>
      </c>
      <c r="H12" s="14">
        <v>1.0</v>
      </c>
      <c r="I12" s="14">
        <v>5.0</v>
      </c>
      <c r="J12" s="14">
        <v>3.0</v>
      </c>
      <c r="L12" s="15" t="str">
        <f t="shared" si="8"/>
        <v>$506.25</v>
      </c>
    </row>
    <row r="13">
      <c r="A13" s="21" t="s">
        <v>20</v>
      </c>
      <c r="B13" s="16"/>
      <c r="C13" s="11" t="str">
        <f>C$3/2</f>
        <v>$25.00</v>
      </c>
      <c r="D13" s="12">
        <v>0.0</v>
      </c>
      <c r="E13" s="12">
        <v>0.8</v>
      </c>
      <c r="F13" t="str">
        <f t="shared" si="6"/>
        <v>0.08</v>
      </c>
      <c r="G13" t="str">
        <f t="shared" si="7"/>
        <v>0.2</v>
      </c>
      <c r="H13" s="14">
        <v>1.0</v>
      </c>
      <c r="I13" s="14">
        <v>5.0</v>
      </c>
      <c r="J13" s="14">
        <v>3.0</v>
      </c>
      <c r="L13" s="15" t="str">
        <f t="shared" si="8"/>
        <v>$405.00</v>
      </c>
    </row>
    <row r="14">
      <c r="A14" s="20" t="s">
        <v>21</v>
      </c>
      <c r="B14" s="17" t="s">
        <v>16</v>
      </c>
      <c r="C14" s="11" t="str">
        <f>C$3</f>
        <v>$50.00</v>
      </c>
      <c r="D14" s="12">
        <v>0.0</v>
      </c>
      <c r="E14" s="12">
        <v>0.0</v>
      </c>
      <c r="F14" t="str">
        <f t="shared" si="6"/>
        <v>0</v>
      </c>
      <c r="G14" t="str">
        <f t="shared" si="7"/>
        <v>0</v>
      </c>
      <c r="H14" s="14">
        <v>1.0</v>
      </c>
      <c r="I14" s="14">
        <v>5.0</v>
      </c>
      <c r="J14" s="14">
        <v>3.0</v>
      </c>
      <c r="L14" s="15" t="str">
        <f t="shared" si="8"/>
        <v>$0.00</v>
      </c>
    </row>
    <row r="15">
      <c r="A15" s="22" t="s">
        <v>22</v>
      </c>
      <c r="B15" s="16"/>
      <c r="C15" s="23"/>
      <c r="D15" s="24" t="str">
        <f t="shared" ref="D15:G15" si="9">SUM(D7,D11:D14)</f>
        <v>0.90</v>
      </c>
      <c r="E15" s="24" t="str">
        <f t="shared" si="9"/>
        <v>0.90</v>
      </c>
      <c r="F15" s="24" t="str">
        <f t="shared" si="9"/>
        <v>0.18</v>
      </c>
      <c r="G15" s="24" t="str">
        <f t="shared" si="9"/>
        <v>0.45</v>
      </c>
      <c r="H15" s="25"/>
      <c r="I15" s="25"/>
      <c r="J15" s="25"/>
      <c r="K15" s="22" t="s">
        <v>22</v>
      </c>
      <c r="L15" s="22" t="str">
        <f>SUM(L7,L11:L14)</f>
        <v>$1,417.50</v>
      </c>
    </row>
    <row r="16">
      <c r="A16" s="22"/>
      <c r="B16" s="16"/>
      <c r="C16" s="23"/>
      <c r="D16" s="24"/>
      <c r="E16" s="24"/>
      <c r="F16" s="24"/>
      <c r="G16" s="24"/>
      <c r="H16" s="25"/>
      <c r="I16" s="25"/>
      <c r="J16" s="25"/>
      <c r="K16" s="22"/>
      <c r="L16" s="22"/>
    </row>
    <row r="17">
      <c r="A17" s="19" t="s">
        <v>23</v>
      </c>
      <c r="B17" s="16"/>
      <c r="C17" s="11"/>
      <c r="H17" s="14"/>
      <c r="I17" s="14"/>
      <c r="J17" s="14"/>
      <c r="L17" s="15"/>
    </row>
    <row r="18">
      <c r="A18" s="21" t="s">
        <v>18</v>
      </c>
      <c r="B18" s="17" t="s">
        <v>16</v>
      </c>
      <c r="C18" s="11" t="str">
        <f t="shared" ref="C18:C21" si="10">C$3</f>
        <v>$50.00</v>
      </c>
      <c r="D18" s="12">
        <v>0.5</v>
      </c>
      <c r="E18" s="12">
        <v>0.0</v>
      </c>
      <c r="F18" t="str">
        <f t="shared" ref="F18:F22" si="11">SUM(D18:E18)*F$4</f>
        <v>0.05</v>
      </c>
      <c r="G18" t="str">
        <f t="shared" ref="G18:G22" si="12">SUM(D18:E18)*G$5</f>
        <v>0.125</v>
      </c>
      <c r="H18" s="14">
        <v>1.0</v>
      </c>
      <c r="I18" s="14">
        <v>1.0</v>
      </c>
      <c r="J18" s="14">
        <v>3.0</v>
      </c>
      <c r="L18" s="15" t="str">
        <f t="shared" ref="L18:L22" si="13">C18*SUM(D18:G18)*H18*I18*J18</f>
        <v>$101.25</v>
      </c>
    </row>
    <row r="19">
      <c r="A19" s="26" t="s">
        <v>24</v>
      </c>
      <c r="B19" s="17" t="s">
        <v>16</v>
      </c>
      <c r="C19" s="11" t="str">
        <f t="shared" si="10"/>
        <v>$50.00</v>
      </c>
      <c r="D19" s="12">
        <v>0.0</v>
      </c>
      <c r="E19" s="12">
        <v>0.0</v>
      </c>
      <c r="F19" t="str">
        <f t="shared" si="11"/>
        <v>0</v>
      </c>
      <c r="G19" t="str">
        <f t="shared" si="12"/>
        <v>0</v>
      </c>
      <c r="H19" s="14">
        <v>1.0</v>
      </c>
      <c r="I19" s="14">
        <v>1.0</v>
      </c>
      <c r="J19" s="14">
        <v>6.0</v>
      </c>
      <c r="L19" s="15" t="str">
        <f t="shared" si="13"/>
        <v>$0.00</v>
      </c>
    </row>
    <row r="20">
      <c r="A20" s="21" t="s">
        <v>25</v>
      </c>
      <c r="B20" s="17" t="s">
        <v>16</v>
      </c>
      <c r="C20" s="11" t="str">
        <f t="shared" si="10"/>
        <v>$50.00</v>
      </c>
      <c r="D20" s="12">
        <v>0.5</v>
      </c>
      <c r="E20" s="12">
        <v>0.0</v>
      </c>
      <c r="F20" t="str">
        <f t="shared" si="11"/>
        <v>0.05</v>
      </c>
      <c r="G20" t="str">
        <f t="shared" si="12"/>
        <v>0.125</v>
      </c>
      <c r="H20" s="14">
        <v>1.0</v>
      </c>
      <c r="I20" s="14">
        <v>1.0</v>
      </c>
      <c r="J20" s="14">
        <v>2.0</v>
      </c>
      <c r="L20" s="15" t="str">
        <f t="shared" si="13"/>
        <v>$67.50</v>
      </c>
    </row>
    <row r="21">
      <c r="A21" s="12" t="s">
        <v>26</v>
      </c>
      <c r="B21" s="17" t="s">
        <v>16</v>
      </c>
      <c r="C21" s="11" t="str">
        <f t="shared" si="10"/>
        <v>$50.00</v>
      </c>
      <c r="D21" s="12">
        <v>0.0</v>
      </c>
      <c r="E21" s="12">
        <v>0.0</v>
      </c>
      <c r="F21" t="str">
        <f t="shared" si="11"/>
        <v>0</v>
      </c>
      <c r="G21" t="str">
        <f t="shared" si="12"/>
        <v>0</v>
      </c>
      <c r="H21" s="14">
        <v>1.0</v>
      </c>
      <c r="I21" s="14">
        <v>1.0</v>
      </c>
      <c r="J21" s="14">
        <v>3.0</v>
      </c>
      <c r="L21" s="15" t="str">
        <f t="shared" si="13"/>
        <v>$0.00</v>
      </c>
    </row>
    <row r="22">
      <c r="A22" s="12" t="s">
        <v>20</v>
      </c>
      <c r="B22" s="17" t="s">
        <v>16</v>
      </c>
      <c r="C22" s="11" t="str">
        <f>C$3/2</f>
        <v>$25.00</v>
      </c>
      <c r="D22" s="12">
        <v>0.2</v>
      </c>
      <c r="E22" s="12">
        <v>1.0</v>
      </c>
      <c r="F22" t="str">
        <f t="shared" si="11"/>
        <v>0.12</v>
      </c>
      <c r="G22" t="str">
        <f t="shared" si="12"/>
        <v>0.3</v>
      </c>
      <c r="H22" s="14">
        <v>1.0</v>
      </c>
      <c r="I22" s="14">
        <v>1.0</v>
      </c>
      <c r="J22" s="14">
        <v>3.0</v>
      </c>
      <c r="L22" s="15" t="str">
        <f t="shared" si="13"/>
        <v>$121.50</v>
      </c>
    </row>
    <row r="23">
      <c r="B23" s="16"/>
      <c r="C23" s="11"/>
      <c r="H23" s="14"/>
      <c r="I23" s="14"/>
      <c r="J23" s="14"/>
      <c r="L23" s="15"/>
    </row>
    <row r="24">
      <c r="A24" s="12" t="s">
        <v>27</v>
      </c>
      <c r="B24" s="16"/>
      <c r="C24" s="11" t="str">
        <f t="shared" ref="C24:C28" si="14">C$3</f>
        <v>$50.00</v>
      </c>
      <c r="D24" s="12">
        <v>1.5</v>
      </c>
      <c r="E24" s="12">
        <v>0.0</v>
      </c>
      <c r="F24" t="str">
        <f t="shared" ref="F24:F31" si="15">SUM(D24:E24)*F$4</f>
        <v>0.15</v>
      </c>
      <c r="G24" t="str">
        <f t="shared" ref="G24:G31" si="16">SUM(D24:E24)*G$5</f>
        <v>0.375</v>
      </c>
      <c r="H24" s="14">
        <v>1.0</v>
      </c>
      <c r="I24" s="14">
        <v>1.0</v>
      </c>
      <c r="J24" s="14">
        <v>3.0</v>
      </c>
      <c r="L24" s="15" t="str">
        <f t="shared" ref="L24:L31" si="17">C24*SUM(D24:G24)*H24*I24*J24</f>
        <v>$303.75</v>
      </c>
    </row>
    <row r="25">
      <c r="A25" s="26" t="s">
        <v>24</v>
      </c>
      <c r="B25" s="17" t="s">
        <v>16</v>
      </c>
      <c r="C25" s="11" t="str">
        <f t="shared" si="14"/>
        <v>$50.00</v>
      </c>
      <c r="D25" s="12">
        <v>0.2</v>
      </c>
      <c r="E25" s="12">
        <v>0.5</v>
      </c>
      <c r="F25" t="str">
        <f t="shared" si="15"/>
        <v>0.07</v>
      </c>
      <c r="G25" t="str">
        <f t="shared" si="16"/>
        <v>0.175</v>
      </c>
      <c r="H25" s="14">
        <v>1.0</v>
      </c>
      <c r="I25" s="14">
        <v>1.0</v>
      </c>
      <c r="J25" s="14">
        <v>2.0</v>
      </c>
      <c r="L25" s="15" t="str">
        <f t="shared" si="17"/>
        <v>$94.50</v>
      </c>
    </row>
    <row r="26">
      <c r="A26" s="26" t="s">
        <v>28</v>
      </c>
      <c r="B26" s="17" t="s">
        <v>16</v>
      </c>
      <c r="C26" s="11" t="str">
        <f t="shared" si="14"/>
        <v>$50.00</v>
      </c>
      <c r="D26" s="12">
        <v>0.5</v>
      </c>
      <c r="E26" s="12">
        <v>0.0</v>
      </c>
      <c r="F26" t="str">
        <f t="shared" si="15"/>
        <v>0.05</v>
      </c>
      <c r="G26" t="str">
        <f t="shared" si="16"/>
        <v>0.125</v>
      </c>
      <c r="H26" s="14">
        <v>1.0</v>
      </c>
      <c r="I26" s="14">
        <v>1.0</v>
      </c>
      <c r="J26" s="14">
        <v>2.0</v>
      </c>
      <c r="L26" s="15" t="str">
        <f t="shared" si="17"/>
        <v>$67.50</v>
      </c>
    </row>
    <row r="27">
      <c r="A27" s="12" t="s">
        <v>29</v>
      </c>
      <c r="B27" s="17" t="s">
        <v>16</v>
      </c>
      <c r="C27" s="11" t="str">
        <f t="shared" si="14"/>
        <v>$50.00</v>
      </c>
      <c r="D27" s="12">
        <v>3.0</v>
      </c>
      <c r="E27" s="12">
        <v>0.0</v>
      </c>
      <c r="F27" t="str">
        <f t="shared" si="15"/>
        <v>0.3</v>
      </c>
      <c r="G27" t="str">
        <f t="shared" si="16"/>
        <v>0.75</v>
      </c>
      <c r="H27" s="14">
        <v>1.0</v>
      </c>
      <c r="I27" s="14">
        <v>1.0</v>
      </c>
      <c r="J27" s="14">
        <v>2.0</v>
      </c>
      <c r="L27" s="15" t="str">
        <f t="shared" si="17"/>
        <v>$405.00</v>
      </c>
    </row>
    <row r="28">
      <c r="A28" s="12" t="s">
        <v>30</v>
      </c>
      <c r="B28" s="17" t="s">
        <v>16</v>
      </c>
      <c r="C28" s="11" t="str">
        <f t="shared" si="14"/>
        <v>$50.00</v>
      </c>
      <c r="D28" s="12">
        <v>6.0</v>
      </c>
      <c r="E28" s="12">
        <v>0.0</v>
      </c>
      <c r="F28" t="str">
        <f t="shared" si="15"/>
        <v>0.6</v>
      </c>
      <c r="G28" t="str">
        <f t="shared" si="16"/>
        <v>1.5</v>
      </c>
      <c r="H28" s="14">
        <v>1.0</v>
      </c>
      <c r="I28" s="14">
        <v>1.0</v>
      </c>
      <c r="J28" s="14">
        <v>1.0</v>
      </c>
      <c r="L28" s="15" t="str">
        <f t="shared" si="17"/>
        <v>$405.00</v>
      </c>
    </row>
    <row r="29">
      <c r="A29" s="12" t="s">
        <v>31</v>
      </c>
      <c r="B29" s="17"/>
      <c r="C29" s="11" t="str">
        <f t="shared" ref="C29:C31" si="18">C$3/2</f>
        <v>$25.00</v>
      </c>
      <c r="D29" s="12">
        <v>1.0</v>
      </c>
      <c r="E29" s="12">
        <v>0.0</v>
      </c>
      <c r="F29" t="str">
        <f t="shared" si="15"/>
        <v>0.1</v>
      </c>
      <c r="G29" t="str">
        <f t="shared" si="16"/>
        <v>0.25</v>
      </c>
      <c r="H29" s="14">
        <v>1.0</v>
      </c>
      <c r="I29" s="14">
        <v>1.0</v>
      </c>
      <c r="J29" s="14">
        <v>3.0</v>
      </c>
      <c r="L29" s="15" t="str">
        <f t="shared" si="17"/>
        <v>$101.25</v>
      </c>
    </row>
    <row r="30">
      <c r="A30" s="12" t="s">
        <v>32</v>
      </c>
      <c r="B30" s="16"/>
      <c r="C30" s="11" t="str">
        <f t="shared" si="18"/>
        <v>$25.00</v>
      </c>
      <c r="D30" s="12">
        <v>0.5</v>
      </c>
      <c r="E30" s="12">
        <v>1.0</v>
      </c>
      <c r="F30" t="str">
        <f t="shared" si="15"/>
        <v>0.15</v>
      </c>
      <c r="G30" t="str">
        <f t="shared" si="16"/>
        <v>0.375</v>
      </c>
      <c r="H30" s="14">
        <v>1.0</v>
      </c>
      <c r="I30" s="14">
        <v>1.0</v>
      </c>
      <c r="J30" s="14">
        <v>3.0</v>
      </c>
      <c r="L30" s="15" t="str">
        <f t="shared" si="17"/>
        <v>$151.88</v>
      </c>
    </row>
    <row r="31">
      <c r="A31" s="12" t="s">
        <v>33</v>
      </c>
      <c r="B31" s="17" t="s">
        <v>16</v>
      </c>
      <c r="C31" s="11" t="str">
        <f t="shared" si="18"/>
        <v>$25.00</v>
      </c>
      <c r="D31" s="12">
        <v>1.0</v>
      </c>
      <c r="E31" s="12">
        <v>1.5</v>
      </c>
      <c r="F31" t="str">
        <f t="shared" si="15"/>
        <v>0.25</v>
      </c>
      <c r="G31" t="str">
        <f t="shared" si="16"/>
        <v>0.625</v>
      </c>
      <c r="H31" s="14">
        <v>1.0</v>
      </c>
      <c r="I31" s="14">
        <v>1.0</v>
      </c>
      <c r="J31" s="14">
        <v>3.0</v>
      </c>
      <c r="L31" s="15" t="str">
        <f t="shared" si="17"/>
        <v>$253.13</v>
      </c>
    </row>
    <row r="32">
      <c r="B32" s="16"/>
      <c r="C32" s="11"/>
      <c r="H32" s="14"/>
      <c r="I32" s="14"/>
      <c r="J32" s="14"/>
      <c r="L32" s="15"/>
    </row>
    <row r="33">
      <c r="A33" s="12" t="s">
        <v>34</v>
      </c>
      <c r="B33" s="17" t="s">
        <v>16</v>
      </c>
      <c r="C33" s="11" t="str">
        <f t="shared" ref="C33:C34" si="19">C$3</f>
        <v>$50.00</v>
      </c>
      <c r="D33" s="12">
        <v>0.5</v>
      </c>
      <c r="E33" s="12">
        <v>0.0</v>
      </c>
      <c r="F33" t="str">
        <f t="shared" ref="F33:F34" si="20">SUM(D33:E33)*F$4</f>
        <v>0.05</v>
      </c>
      <c r="G33" t="str">
        <f t="shared" ref="G33:G34" si="21">SUM(D33:E33)*G$5</f>
        <v>0.125</v>
      </c>
      <c r="H33" s="14">
        <v>1.0</v>
      </c>
      <c r="I33" s="14">
        <v>1.0</v>
      </c>
      <c r="J33" s="14">
        <v>3.0</v>
      </c>
      <c r="L33" s="15" t="str">
        <f t="shared" ref="L33:L34" si="22">C33*SUM(D33:G33)*H33*I33*J33</f>
        <v>$101.25</v>
      </c>
    </row>
    <row r="34">
      <c r="A34" s="12" t="s">
        <v>35</v>
      </c>
      <c r="B34" s="17" t="s">
        <v>16</v>
      </c>
      <c r="C34" s="11" t="str">
        <f t="shared" si="19"/>
        <v>$50.00</v>
      </c>
      <c r="D34" s="12">
        <v>1.0</v>
      </c>
      <c r="E34" s="12">
        <v>0.0</v>
      </c>
      <c r="F34" t="str">
        <f t="shared" si="20"/>
        <v>0.1</v>
      </c>
      <c r="G34" t="str">
        <f t="shared" si="21"/>
        <v>0.25</v>
      </c>
      <c r="H34" s="14">
        <v>1.0</v>
      </c>
      <c r="I34" s="14">
        <v>1.0</v>
      </c>
      <c r="J34" s="14">
        <v>3.0</v>
      </c>
      <c r="L34" s="15" t="str">
        <f t="shared" si="22"/>
        <v>$202.50</v>
      </c>
    </row>
    <row r="35">
      <c r="A35" s="22" t="s">
        <v>36</v>
      </c>
      <c r="B35" s="17"/>
      <c r="C35" s="11"/>
      <c r="D35" s="27" t="str">
        <f t="shared" ref="D35:G35" si="23">SUM(D18:D34)</f>
        <v>16.40</v>
      </c>
      <c r="E35" s="27" t="str">
        <f t="shared" si="23"/>
        <v>4.00</v>
      </c>
      <c r="F35" s="27" t="str">
        <f t="shared" si="23"/>
        <v>2.04</v>
      </c>
      <c r="G35" s="27" t="str">
        <f t="shared" si="23"/>
        <v>5.10</v>
      </c>
      <c r="H35" s="14"/>
      <c r="I35" s="14"/>
      <c r="J35" s="14"/>
      <c r="K35" s="22" t="s">
        <v>36</v>
      </c>
      <c r="L35" s="28" t="str">
        <f>SUM(L18:L34)</f>
        <v>$2,376.00</v>
      </c>
    </row>
    <row r="36">
      <c r="A36" s="22"/>
      <c r="B36" s="17"/>
      <c r="C36" s="11"/>
      <c r="D36" s="27"/>
      <c r="E36" s="27"/>
      <c r="F36" s="27"/>
      <c r="G36" s="27"/>
      <c r="H36" s="14"/>
      <c r="I36" s="14"/>
      <c r="J36" s="14"/>
      <c r="K36" s="22"/>
      <c r="L36" s="28"/>
    </row>
    <row r="37">
      <c r="A37" s="29" t="s">
        <v>37</v>
      </c>
      <c r="B37" s="17"/>
      <c r="C37" s="11"/>
      <c r="D37" s="12"/>
      <c r="E37" s="12"/>
      <c r="H37" s="14"/>
      <c r="I37" s="14"/>
      <c r="J37" s="14"/>
      <c r="K37" s="22"/>
      <c r="L37" s="28"/>
    </row>
    <row r="38">
      <c r="A38" s="12" t="s">
        <v>38</v>
      </c>
      <c r="B38" s="17" t="s">
        <v>16</v>
      </c>
      <c r="C38" s="11" t="str">
        <f t="shared" ref="C38:C42" si="24">C$3</f>
        <v>$50.00</v>
      </c>
      <c r="D38" s="12">
        <v>5.0</v>
      </c>
      <c r="E38" s="12">
        <v>0.0</v>
      </c>
      <c r="F38" t="str">
        <f t="shared" ref="F38:F42" si="25">SUM(D38:E38)*F$4</f>
        <v>0.5</v>
      </c>
      <c r="G38" t="str">
        <f t="shared" ref="G38:G42" si="26">SUM(D38:E38)*G$5</f>
        <v>1.25</v>
      </c>
      <c r="H38" s="14">
        <v>1.0</v>
      </c>
      <c r="I38" s="14">
        <v>1.0</v>
      </c>
      <c r="J38" s="14">
        <v>2.0</v>
      </c>
      <c r="L38" s="15" t="str">
        <f t="shared" ref="L38:L42" si="27">C38*SUM(D38:G38)*H38*I38*J38</f>
        <v>$675.00</v>
      </c>
    </row>
    <row r="39">
      <c r="A39" s="12" t="s">
        <v>35</v>
      </c>
      <c r="B39" s="17" t="s">
        <v>16</v>
      </c>
      <c r="C39" s="11" t="str">
        <f t="shared" si="24"/>
        <v>$50.00</v>
      </c>
      <c r="D39" s="12">
        <v>2.0</v>
      </c>
      <c r="E39" s="12">
        <v>0.0</v>
      </c>
      <c r="F39" t="str">
        <f t="shared" si="25"/>
        <v>0.2</v>
      </c>
      <c r="G39" t="str">
        <f t="shared" si="26"/>
        <v>0.5</v>
      </c>
      <c r="H39" s="14">
        <v>1.0</v>
      </c>
      <c r="I39" s="14">
        <v>1.0</v>
      </c>
      <c r="J39" s="14">
        <v>2.0</v>
      </c>
      <c r="L39" s="15" t="str">
        <f t="shared" si="27"/>
        <v>$270.00</v>
      </c>
    </row>
    <row r="40">
      <c r="A40" s="12" t="s">
        <v>39</v>
      </c>
      <c r="B40" s="17" t="s">
        <v>16</v>
      </c>
      <c r="C40" s="11" t="str">
        <f t="shared" si="24"/>
        <v>$50.00</v>
      </c>
      <c r="D40" s="12">
        <v>4.0</v>
      </c>
      <c r="E40" s="12">
        <v>0.0</v>
      </c>
      <c r="F40" t="str">
        <f t="shared" si="25"/>
        <v>0.4</v>
      </c>
      <c r="G40" t="str">
        <f t="shared" si="26"/>
        <v>1</v>
      </c>
      <c r="H40" s="14">
        <v>1.0</v>
      </c>
      <c r="I40" s="14">
        <v>1.0</v>
      </c>
      <c r="J40" s="14">
        <v>3.0</v>
      </c>
      <c r="L40" s="15" t="str">
        <f t="shared" si="27"/>
        <v>$810.00</v>
      </c>
    </row>
    <row r="41">
      <c r="A41" s="12" t="s">
        <v>40</v>
      </c>
      <c r="B41" s="17" t="s">
        <v>16</v>
      </c>
      <c r="C41" s="11" t="str">
        <f t="shared" si="24"/>
        <v>$50.00</v>
      </c>
      <c r="D41" s="12">
        <v>1.0</v>
      </c>
      <c r="E41" s="12">
        <v>0.0</v>
      </c>
      <c r="F41" t="str">
        <f t="shared" si="25"/>
        <v>0.1</v>
      </c>
      <c r="G41" t="str">
        <f t="shared" si="26"/>
        <v>0.25</v>
      </c>
      <c r="H41" s="14">
        <v>1.0</v>
      </c>
      <c r="I41" s="14">
        <v>1.0</v>
      </c>
      <c r="J41" s="14">
        <v>3.0</v>
      </c>
      <c r="L41" s="15" t="str">
        <f t="shared" si="27"/>
        <v>$202.50</v>
      </c>
    </row>
    <row r="42">
      <c r="A42" s="12" t="s">
        <v>41</v>
      </c>
      <c r="B42" s="17" t="s">
        <v>16</v>
      </c>
      <c r="C42" s="11" t="str">
        <f t="shared" si="24"/>
        <v>$50.00</v>
      </c>
      <c r="D42" s="12">
        <v>2.0</v>
      </c>
      <c r="E42" s="12">
        <v>0.0</v>
      </c>
      <c r="F42" t="str">
        <f t="shared" si="25"/>
        <v>0.2</v>
      </c>
      <c r="G42" t="str">
        <f t="shared" si="26"/>
        <v>0.5</v>
      </c>
      <c r="H42" s="14">
        <v>1.0</v>
      </c>
      <c r="I42" s="14">
        <v>1.0</v>
      </c>
      <c r="J42" s="14">
        <v>1.0</v>
      </c>
      <c r="L42" s="15" t="str">
        <f t="shared" si="27"/>
        <v>$135.00</v>
      </c>
    </row>
    <row r="43">
      <c r="B43" s="16"/>
      <c r="C43" s="11"/>
      <c r="H43" s="14"/>
      <c r="I43" s="14"/>
      <c r="J43" s="14"/>
      <c r="L43" s="15"/>
    </row>
    <row r="44">
      <c r="A44" s="12" t="s">
        <v>42</v>
      </c>
      <c r="B44" s="17" t="s">
        <v>16</v>
      </c>
      <c r="C44" s="11" t="str">
        <f>C$3/2</f>
        <v>$25.00</v>
      </c>
      <c r="D44" s="12">
        <v>0.5</v>
      </c>
      <c r="E44" s="12">
        <v>4.0</v>
      </c>
      <c r="F44" t="str">
        <f t="shared" ref="F44:F46" si="28">SUM(D44:E44)*F$4</f>
        <v>0.45</v>
      </c>
      <c r="G44" t="str">
        <f t="shared" ref="G44:G46" si="29">SUM(D44:E44)*G$5</f>
        <v>1.125</v>
      </c>
      <c r="H44" s="14">
        <v>1.0</v>
      </c>
      <c r="I44" s="14">
        <v>1.0</v>
      </c>
      <c r="J44" s="14">
        <v>3.0</v>
      </c>
      <c r="L44" s="15" t="str">
        <f t="shared" ref="L44:L46" si="30">C44*SUM(D44:G44)*H44*I44*J44</f>
        <v>$455.63</v>
      </c>
    </row>
    <row r="45">
      <c r="A45" s="12" t="s">
        <v>43</v>
      </c>
      <c r="B45" s="17" t="s">
        <v>16</v>
      </c>
      <c r="C45" s="11" t="str">
        <f>C$3</f>
        <v>$50.00</v>
      </c>
      <c r="D45" s="12">
        <v>1.0</v>
      </c>
      <c r="E45" s="12">
        <v>2.0</v>
      </c>
      <c r="F45" t="str">
        <f t="shared" si="28"/>
        <v>0.3</v>
      </c>
      <c r="G45" t="str">
        <f t="shared" si="29"/>
        <v>0.75</v>
      </c>
      <c r="H45" s="14">
        <v>1.0</v>
      </c>
      <c r="I45" s="14">
        <v>1.0</v>
      </c>
      <c r="J45" s="14">
        <v>3.0</v>
      </c>
      <c r="L45" s="15" t="str">
        <f t="shared" si="30"/>
        <v>$607.50</v>
      </c>
    </row>
    <row r="46">
      <c r="A46" s="12" t="s">
        <v>44</v>
      </c>
      <c r="B46" s="17" t="s">
        <v>16</v>
      </c>
      <c r="C46" s="11" t="str">
        <f>C$3/2</f>
        <v>$25.00</v>
      </c>
      <c r="D46" s="12">
        <v>1.0</v>
      </c>
      <c r="E46" s="12">
        <v>6.0</v>
      </c>
      <c r="F46" t="str">
        <f t="shared" si="28"/>
        <v>0.7</v>
      </c>
      <c r="G46" t="str">
        <f t="shared" si="29"/>
        <v>1.75</v>
      </c>
      <c r="H46" s="14">
        <v>1.0</v>
      </c>
      <c r="I46" s="14">
        <v>1.0</v>
      </c>
      <c r="J46" s="14">
        <v>1.0</v>
      </c>
      <c r="L46" s="15" t="str">
        <f t="shared" si="30"/>
        <v>$236.25</v>
      </c>
    </row>
    <row r="47">
      <c r="A47" s="22" t="s">
        <v>45</v>
      </c>
      <c r="B47" s="16"/>
      <c r="C47" s="30"/>
      <c r="D47" s="24" t="str">
        <f t="shared" ref="D47:G47" si="31">SUM(D38:D46)</f>
        <v>16.50</v>
      </c>
      <c r="E47" s="24" t="str">
        <f t="shared" si="31"/>
        <v>12.00</v>
      </c>
      <c r="F47" s="24" t="str">
        <f t="shared" si="31"/>
        <v>2.85</v>
      </c>
      <c r="G47" s="24" t="str">
        <f t="shared" si="31"/>
        <v>7.13</v>
      </c>
      <c r="K47" s="22" t="s">
        <v>45</v>
      </c>
      <c r="L47" s="22" t="str">
        <f>SUM(L38:L46)</f>
        <v>$3,391.88</v>
      </c>
    </row>
    <row r="48">
      <c r="B48" s="16"/>
      <c r="C48" s="30"/>
    </row>
    <row r="49">
      <c r="B49" s="16"/>
      <c r="C49" s="30"/>
    </row>
    <row r="50">
      <c r="A50" s="31" t="s">
        <v>46</v>
      </c>
      <c r="B50" s="32"/>
      <c r="C50" s="32"/>
      <c r="D50" s="33"/>
      <c r="E50" s="33"/>
      <c r="F50" s="33"/>
      <c r="G50" s="33"/>
      <c r="H50" s="34" t="s">
        <v>47</v>
      </c>
      <c r="K50" s="31" t="s">
        <v>48</v>
      </c>
      <c r="L50" s="35" t="str">
        <f>SUM(L15,L35,L47)</f>
        <v>$7,185.38</v>
      </c>
    </row>
    <row r="51">
      <c r="B51" s="16"/>
      <c r="C51" s="30"/>
    </row>
    <row r="52">
      <c r="A52" s="36" t="s">
        <v>49</v>
      </c>
    </row>
    <row r="53" ht="31.5" customHeight="1"/>
    <row r="54">
      <c r="A54" s="37" t="str">
        <f>HYPERLINK("http://bit.ly/1U2ZfjR","Donations welcome! ")</f>
        <v>Donations welcome! </v>
      </c>
    </row>
    <row r="55">
      <c r="B55" s="16"/>
      <c r="C55" s="30"/>
      <c r="D55" s="38"/>
    </row>
    <row r="56">
      <c r="B56" s="39"/>
      <c r="C56" s="30"/>
    </row>
    <row r="57">
      <c r="B57" s="16"/>
      <c r="C57" s="30"/>
    </row>
    <row r="58">
      <c r="B58" s="16"/>
      <c r="C58" s="30"/>
    </row>
    <row r="59">
      <c r="B59" s="16"/>
      <c r="C59" s="30"/>
    </row>
    <row r="60">
      <c r="B60" s="16"/>
      <c r="C60" s="30"/>
    </row>
    <row r="61">
      <c r="B61" s="16"/>
      <c r="C61" s="30"/>
    </row>
    <row r="62">
      <c r="B62" s="16"/>
      <c r="C62" s="30"/>
    </row>
    <row r="63">
      <c r="B63" s="16"/>
      <c r="C63" s="30"/>
    </row>
    <row r="64">
      <c r="B64" s="16"/>
      <c r="C64" s="30"/>
    </row>
    <row r="65">
      <c r="B65" s="16"/>
      <c r="C65" s="30"/>
    </row>
    <row r="66">
      <c r="B66" s="16"/>
      <c r="C66" s="30"/>
    </row>
    <row r="67">
      <c r="B67" s="16"/>
      <c r="C67" s="30"/>
    </row>
    <row r="68">
      <c r="B68" s="16"/>
      <c r="C68" s="30"/>
    </row>
    <row r="69">
      <c r="B69" s="16"/>
      <c r="C69" s="30"/>
    </row>
    <row r="70">
      <c r="B70" s="16"/>
      <c r="C70" s="30"/>
    </row>
    <row r="71">
      <c r="B71" s="16"/>
      <c r="C71" s="30"/>
    </row>
  </sheetData>
  <mergeCells count="6">
    <mergeCell ref="D2:G2"/>
    <mergeCell ref="H2:J2"/>
    <mergeCell ref="H50:J50"/>
    <mergeCell ref="A52:L53"/>
    <mergeCell ref="A54:L54"/>
    <mergeCell ref="A1:L1"/>
  </mergeCells>
  <hyperlinks>
    <hyperlink r:id="rId1" ref="A54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8">
      <c r="D8" s="12"/>
    </row>
  </sheetData>
  <drawing r:id="rId1"/>
</worksheet>
</file>